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etaitc-my.sharepoint.com/personal/cathyedwards_metasolutions_net/Documents/Desktop/FY27 EMIS Collections/Special Ed EMIS/FY27 Fall SPED EMIS/"/>
    </mc:Choice>
  </mc:AlternateContent>
  <xr:revisionPtr revIDLastSave="8" documentId="8_{4AA92E3A-79D7-446C-BF79-D450265CF22B}" xr6:coauthVersionLast="47" xr6:coauthVersionMax="47" xr10:uidLastSave="{80B6CB67-0631-4E37-B7B4-FAA07F5E3D89}"/>
  <bookViews>
    <workbookView xWindow="-108" yWindow="-108" windowWidth="23256" windowHeight="13896" xr2:uid="{E4EAA70B-D5D3-4354-BD34-6C474ECE7277}"/>
  </bookViews>
  <sheets>
    <sheet name="(FCCD-001) Federal Child 044446" sheetId="1" r:id="rId1"/>
  </sheets>
  <definedNames>
    <definedName name="_xlnm._FilterDatabase" localSheetId="0" hidden="1">'(FCCD-001) Federal Child 044446'!$A$1:$Y$32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41" i="1" l="1"/>
  <c r="O41" i="1"/>
  <c r="M41" i="1"/>
  <c r="G2" i="1"/>
  <c r="M2" i="1"/>
  <c r="O2" i="1"/>
  <c r="R2" i="1"/>
  <c r="G3" i="1"/>
  <c r="M3" i="1"/>
  <c r="O3" i="1"/>
  <c r="R3" i="1"/>
  <c r="G4" i="1"/>
  <c r="M4" i="1"/>
  <c r="O4" i="1"/>
  <c r="R4" i="1"/>
  <c r="G5" i="1"/>
  <c r="M5" i="1"/>
  <c r="O5" i="1"/>
  <c r="R5" i="1"/>
  <c r="G6" i="1"/>
  <c r="M6" i="1"/>
  <c r="O6" i="1"/>
  <c r="R6" i="1"/>
  <c r="G7" i="1"/>
  <c r="M7" i="1"/>
  <c r="O7" i="1"/>
  <c r="R7" i="1"/>
  <c r="G8" i="1"/>
  <c r="M8" i="1"/>
  <c r="O8" i="1"/>
  <c r="R8" i="1"/>
  <c r="G9" i="1"/>
  <c r="M9" i="1"/>
  <c r="O9" i="1"/>
  <c r="R9" i="1"/>
  <c r="G10" i="1"/>
  <c r="M10" i="1"/>
  <c r="O10" i="1"/>
  <c r="R10" i="1"/>
  <c r="G11" i="1"/>
  <c r="M11" i="1"/>
  <c r="O11" i="1"/>
  <c r="R11" i="1"/>
  <c r="G12" i="1"/>
  <c r="M12" i="1"/>
  <c r="O12" i="1"/>
  <c r="R12" i="1"/>
  <c r="M13" i="1"/>
  <c r="O13" i="1"/>
  <c r="R13" i="1"/>
  <c r="G32" i="1"/>
  <c r="M32" i="1"/>
  <c r="O32" i="1"/>
  <c r="R32" i="1"/>
</calcChain>
</file>

<file path=xl/sharedStrings.xml><?xml version="1.0" encoding="utf-8"?>
<sst xmlns="http://schemas.openxmlformats.org/spreadsheetml/2006/main" count="131" uniqueCount="57">
  <si>
    <t>SEVERITY CODE</t>
  </si>
  <si>
    <t>SSID</t>
  </si>
  <si>
    <t>Emis ID</t>
  </si>
  <si>
    <t>Last Name</t>
  </si>
  <si>
    <t>First Name</t>
  </si>
  <si>
    <t>Middle Name</t>
  </si>
  <si>
    <t>STATE EQUIV GRADE LEVEL CODE</t>
  </si>
  <si>
    <t>FED CCT STATUS CODE</t>
  </si>
  <si>
    <t>FED CCT STATUS CODE DESCR</t>
  </si>
  <si>
    <t>FED CCT FLAG</t>
  </si>
  <si>
    <t>FED CCT LRE CODE</t>
  </si>
  <si>
    <t>LEGAL DIST OF RES IRN</t>
  </si>
  <si>
    <t>DISAB CNDTN CODE</t>
  </si>
  <si>
    <t>STDNT AGE NUMBER</t>
  </si>
  <si>
    <t>DIST LRE SRC CODE</t>
  </si>
  <si>
    <t>DIST LRE SRC DESCR</t>
  </si>
  <si>
    <t>FED CCT ALT IRN</t>
  </si>
  <si>
    <t>ADMSN DATE</t>
  </si>
  <si>
    <t>SENT REASON 1 CODE</t>
  </si>
  <si>
    <t>SENT TO 1 LEA IRN</t>
  </si>
  <si>
    <t>SENT REASON 2 CODE</t>
  </si>
  <si>
    <t>SENT TO 2 LEA IRN</t>
  </si>
  <si>
    <t>LEVEL 2 REC TYPE CODE</t>
  </si>
  <si>
    <t>I</t>
  </si>
  <si>
    <t>FC0008</t>
  </si>
  <si>
    <t>No errors identified in ODE processing</t>
  </si>
  <si>
    <t>Y</t>
  </si>
  <si>
    <t>IE15</t>
  </si>
  <si>
    <t>GE Record</t>
  </si>
  <si>
    <t>FC</t>
  </si>
  <si>
    <t>FCCD-001</t>
  </si>
  <si>
    <t>IE19</t>
  </si>
  <si>
    <t>IE13</t>
  </si>
  <si>
    <t>IE16</t>
  </si>
  <si>
    <t>MR</t>
  </si>
  <si>
    <t>JV</t>
  </si>
  <si>
    <t>PS</t>
  </si>
  <si>
    <t>W</t>
  </si>
  <si>
    <t>FC0006</t>
  </si>
  <si>
    <t>Student counting in Alternate District - Does not count in your district</t>
  </si>
  <si>
    <t>N</t>
  </si>
  <si>
    <t>C</t>
  </si>
  <si>
    <t>FC0002</t>
  </si>
  <si>
    <t>Unable to translate LRE- must report FN270 element</t>
  </si>
  <si>
    <t>F</t>
  </si>
  <si>
    <t>FC0004</t>
  </si>
  <si>
    <t>No IEP reported for Oct 31 date</t>
  </si>
  <si>
    <t>No IEP Reported</t>
  </si>
  <si>
    <t>From ODDEX</t>
  </si>
  <si>
    <t xml:space="preserve">Student is 5 and in PS - LRE for both </t>
  </si>
  <si>
    <t>Should be PS LRE - see slide 14</t>
  </si>
  <si>
    <t>First Fatal Example - student should be included in FCC but at this time - is not</t>
  </si>
  <si>
    <t>IEP Expired on 10/14/2026 - no new RIEP in IC</t>
  </si>
  <si>
    <t>ES</t>
  </si>
  <si>
    <t>Second Fatal Example - student should be included in FCC but is not</t>
  </si>
  <si>
    <t>IEP was created in FY26 for PS student that was marked as state exclude - to report the documents in FY27 the Enrollment record in FY27 needs the</t>
  </si>
  <si>
    <t>District Entry Date chaged to 7/1/2026 and the Local Start Status needs to be changed to 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</si>
</sst>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darkTrellis"/>
    </fill>
    <fill>
      <patternFill patternType="solid">
        <fgColor indexed="6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33" borderId="0" xfId="0" applyFill="1"/>
    <xf numFmtId="0" fontId="0" fillId="0" borderId="0" xfId="0" applyAlignment="1">
      <alignment wrapText="1"/>
    </xf>
    <xf numFmtId="0" fontId="0" fillId="34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28575</xdr:colOff>
      <xdr:row>16</xdr:row>
      <xdr:rowOff>0</xdr:rowOff>
    </xdr:from>
    <xdr:to>
      <xdr:col>11</xdr:col>
      <xdr:colOff>1429913</xdr:colOff>
      <xdr:row>29</xdr:row>
      <xdr:rowOff>93558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A5297D1-FD29-A06D-F8EB-2290BBA713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19350" y="2895600"/>
          <a:ext cx="13427603" cy="2450043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34</xdr:row>
      <xdr:rowOff>0</xdr:rowOff>
    </xdr:from>
    <xdr:to>
      <xdr:col>6</xdr:col>
      <xdr:colOff>1697669</xdr:colOff>
      <xdr:row>38</xdr:row>
      <xdr:rowOff>15303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DE22595-D5C8-620A-BBD1-7A97538C99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400425" y="7600950"/>
          <a:ext cx="3627434" cy="731583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47</xdr:row>
      <xdr:rowOff>0</xdr:rowOff>
    </xdr:from>
    <xdr:to>
      <xdr:col>6</xdr:col>
      <xdr:colOff>478452</xdr:colOff>
      <xdr:row>56</xdr:row>
      <xdr:rowOff>93494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B886D13-0CAA-73A7-86A3-30AED2E1E3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390775" y="8505825"/>
          <a:ext cx="3421677" cy="1722269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47</xdr:row>
      <xdr:rowOff>0</xdr:rowOff>
    </xdr:from>
    <xdr:to>
      <xdr:col>9</xdr:col>
      <xdr:colOff>709170</xdr:colOff>
      <xdr:row>57</xdr:row>
      <xdr:rowOff>19208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E41E183E-315C-3771-35C1-F63F58B826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267575" y="8505825"/>
          <a:ext cx="5890770" cy="18289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97227-844A-4682-9BBD-F7102B2DD9C1}">
  <dimension ref="A1:W45"/>
  <sheetViews>
    <sheetView tabSelected="1" workbookViewId="0">
      <pane ySplit="1" topLeftCell="A2" activePane="bottomLeft" state="frozenSplit"/>
      <selection pane="bottomLeft" activeCell="T32" sqref="T32:T41"/>
    </sheetView>
  </sheetViews>
  <sheetFormatPr defaultRowHeight="14.4" x14ac:dyDescent="0.3"/>
  <cols>
    <col min="1" max="1" width="13.77734375" bestFit="1" customWidth="1"/>
    <col min="2" max="2" width="11.109375" bestFit="1" customWidth="1"/>
    <col min="3" max="3" width="10" bestFit="1" customWidth="1"/>
    <col min="4" max="4" width="14.77734375" bestFit="1" customWidth="1"/>
    <col min="5" max="5" width="10.88671875" bestFit="1" customWidth="1"/>
    <col min="6" max="6" width="17.33203125" bestFit="1" customWidth="1"/>
    <col min="7" max="7" width="28.21875" bestFit="1" customWidth="1"/>
    <col min="8" max="8" width="19.6640625" bestFit="1" customWidth="1"/>
    <col min="9" max="9" width="55.77734375" bestFit="1" customWidth="1"/>
    <col min="10" max="10" width="12.5546875" bestFit="1" customWidth="1"/>
    <col min="11" max="11" width="16.44140625" bestFit="1" customWidth="1"/>
    <col min="12" max="12" width="21.88671875" bestFit="1" customWidth="1"/>
    <col min="13" max="13" width="17.5546875" bestFit="1" customWidth="1"/>
    <col min="14" max="14" width="17.88671875" bestFit="1" customWidth="1"/>
    <col min="15" max="15" width="16.77734375" bestFit="1" customWidth="1"/>
    <col min="16" max="16" width="19.21875" bestFit="1" customWidth="1"/>
    <col min="17" max="17" width="14.44140625" bestFit="1" customWidth="1"/>
    <col min="18" max="18" width="19.5546875" bestFit="1" customWidth="1"/>
    <col min="19" max="19" width="19.109375" bestFit="1" customWidth="1"/>
    <col min="20" max="20" width="15.77734375" bestFit="1" customWidth="1"/>
    <col min="21" max="21" width="19.109375" bestFit="1" customWidth="1"/>
    <col min="22" max="22" width="15.77734375" bestFit="1" customWidth="1"/>
    <col min="23" max="23" width="20.5546875" bestFit="1" customWidth="1"/>
  </cols>
  <sheetData>
    <row r="1" spans="1:23" s="2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</row>
    <row r="2" spans="1:23" x14ac:dyDescent="0.3">
      <c r="A2" t="s">
        <v>23</v>
      </c>
      <c r="B2" s="1"/>
      <c r="C2" s="1"/>
      <c r="D2" s="1"/>
      <c r="E2" s="1"/>
      <c r="F2" s="1"/>
      <c r="G2" t="str">
        <f>"12"</f>
        <v>12</v>
      </c>
      <c r="H2" t="s">
        <v>24</v>
      </c>
      <c r="I2" t="s">
        <v>25</v>
      </c>
      <c r="J2" t="s">
        <v>26</v>
      </c>
      <c r="K2" t="s">
        <v>27</v>
      </c>
      <c r="L2" s="1"/>
      <c r="M2" t="str">
        <f>"09"</f>
        <v>09</v>
      </c>
      <c r="N2">
        <v>18</v>
      </c>
      <c r="O2" t="str">
        <f t="shared" ref="O2:O6" si="0">"8   "</f>
        <v xml:space="preserve">8   </v>
      </c>
      <c r="P2" t="s">
        <v>28</v>
      </c>
      <c r="R2" t="str">
        <f>"2014-02-14 00:00:00.0"</f>
        <v>2014-02-14 00:00:00.0</v>
      </c>
      <c r="S2" t="s">
        <v>29</v>
      </c>
      <c r="T2" s="1"/>
      <c r="W2" t="s">
        <v>30</v>
      </c>
    </row>
    <row r="3" spans="1:23" x14ac:dyDescent="0.3">
      <c r="A3" t="s">
        <v>23</v>
      </c>
      <c r="B3" s="1"/>
      <c r="C3" s="1"/>
      <c r="D3" s="1"/>
      <c r="E3" s="1"/>
      <c r="F3" s="1"/>
      <c r="G3" t="str">
        <f>"10"</f>
        <v>10</v>
      </c>
      <c r="H3" t="s">
        <v>24</v>
      </c>
      <c r="I3" t="s">
        <v>25</v>
      </c>
      <c r="J3" t="s">
        <v>26</v>
      </c>
      <c r="K3" t="s">
        <v>31</v>
      </c>
      <c r="L3" s="1"/>
      <c r="M3" t="str">
        <f>"09"</f>
        <v>09</v>
      </c>
      <c r="N3">
        <v>16</v>
      </c>
      <c r="O3" t="str">
        <f t="shared" si="0"/>
        <v xml:space="preserve">8   </v>
      </c>
      <c r="P3" t="s">
        <v>28</v>
      </c>
      <c r="R3" t="str">
        <f>"2024-12-10 00:00:00.0"</f>
        <v>2024-12-10 00:00:00.0</v>
      </c>
      <c r="S3" t="s">
        <v>29</v>
      </c>
      <c r="T3" s="1"/>
      <c r="W3" t="s">
        <v>30</v>
      </c>
    </row>
    <row r="4" spans="1:23" x14ac:dyDescent="0.3">
      <c r="A4" t="s">
        <v>23</v>
      </c>
      <c r="B4" s="1"/>
      <c r="C4" s="1"/>
      <c r="D4" s="1"/>
      <c r="E4" s="1"/>
      <c r="F4" s="1"/>
      <c r="G4" t="str">
        <f>"09"</f>
        <v>09</v>
      </c>
      <c r="H4" t="s">
        <v>24</v>
      </c>
      <c r="I4" t="s">
        <v>25</v>
      </c>
      <c r="J4" t="s">
        <v>26</v>
      </c>
      <c r="K4" t="s">
        <v>27</v>
      </c>
      <c r="L4" s="1"/>
      <c r="M4" t="str">
        <f>"01"</f>
        <v>01</v>
      </c>
      <c r="N4">
        <v>15</v>
      </c>
      <c r="O4" t="str">
        <f t="shared" si="0"/>
        <v xml:space="preserve">8   </v>
      </c>
      <c r="P4" t="s">
        <v>28</v>
      </c>
      <c r="R4" t="str">
        <f>"2016-01-16 00:00:00.0"</f>
        <v>2016-01-16 00:00:00.0</v>
      </c>
      <c r="T4" s="1"/>
      <c r="W4" t="s">
        <v>30</v>
      </c>
    </row>
    <row r="5" spans="1:23" x14ac:dyDescent="0.3">
      <c r="A5" t="s">
        <v>23</v>
      </c>
      <c r="B5" s="1"/>
      <c r="C5" s="1"/>
      <c r="D5" s="1"/>
      <c r="E5" s="1"/>
      <c r="F5" s="1"/>
      <c r="G5" t="str">
        <f>"10"</f>
        <v>10</v>
      </c>
      <c r="H5" t="s">
        <v>24</v>
      </c>
      <c r="I5" t="s">
        <v>25</v>
      </c>
      <c r="J5" t="s">
        <v>26</v>
      </c>
      <c r="K5" t="s">
        <v>32</v>
      </c>
      <c r="L5" s="1"/>
      <c r="M5" t="str">
        <f>"10"</f>
        <v>10</v>
      </c>
      <c r="N5">
        <v>16</v>
      </c>
      <c r="O5" t="str">
        <f t="shared" si="0"/>
        <v xml:space="preserve">8   </v>
      </c>
      <c r="P5" t="s">
        <v>28</v>
      </c>
      <c r="R5" t="str">
        <f>"2024-10-25 00:00:00.0"</f>
        <v>2024-10-25 00:00:00.0</v>
      </c>
      <c r="T5" s="1"/>
      <c r="W5" t="s">
        <v>30</v>
      </c>
    </row>
    <row r="6" spans="1:23" x14ac:dyDescent="0.3">
      <c r="A6" t="s">
        <v>23</v>
      </c>
      <c r="B6" s="1"/>
      <c r="C6" s="1"/>
      <c r="D6" s="1"/>
      <c r="E6" s="1"/>
      <c r="F6" s="1"/>
      <c r="G6" t="str">
        <f>"11"</f>
        <v>11</v>
      </c>
      <c r="H6" t="s">
        <v>24</v>
      </c>
      <c r="I6" t="s">
        <v>25</v>
      </c>
      <c r="J6" t="s">
        <v>26</v>
      </c>
      <c r="K6" t="s">
        <v>33</v>
      </c>
      <c r="L6" s="1"/>
      <c r="M6" t="str">
        <f>"01"</f>
        <v>01</v>
      </c>
      <c r="N6">
        <v>17</v>
      </c>
      <c r="O6" t="str">
        <f t="shared" si="0"/>
        <v xml:space="preserve">8   </v>
      </c>
      <c r="P6" t="s">
        <v>28</v>
      </c>
      <c r="R6" t="str">
        <f>"2012-08-10 00:00:00.0"</f>
        <v>2012-08-10 00:00:00.0</v>
      </c>
      <c r="S6" t="s">
        <v>34</v>
      </c>
      <c r="T6" s="1"/>
      <c r="W6" t="s">
        <v>30</v>
      </c>
    </row>
    <row r="7" spans="1:23" x14ac:dyDescent="0.3">
      <c r="A7" t="s">
        <v>37</v>
      </c>
      <c r="B7" s="1"/>
      <c r="C7" s="1"/>
      <c r="D7" s="1"/>
      <c r="E7" s="1"/>
      <c r="F7" s="1"/>
      <c r="G7" t="str">
        <f>"12"</f>
        <v>12</v>
      </c>
      <c r="H7" t="s">
        <v>38</v>
      </c>
      <c r="I7" t="s">
        <v>39</v>
      </c>
      <c r="J7" t="s">
        <v>40</v>
      </c>
      <c r="L7" s="1"/>
      <c r="M7" t="str">
        <f>"10"</f>
        <v>10</v>
      </c>
      <c r="N7">
        <v>18</v>
      </c>
      <c r="O7" t="str">
        <f t="shared" ref="O7:O13" si="1">"8   "</f>
        <v xml:space="preserve">8   </v>
      </c>
      <c r="P7" t="s">
        <v>28</v>
      </c>
      <c r="R7" t="str">
        <f>"2014-08-27 00:00:00.0"</f>
        <v>2014-08-27 00:00:00.0</v>
      </c>
      <c r="S7" t="s">
        <v>35</v>
      </c>
      <c r="W7" t="s">
        <v>30</v>
      </c>
    </row>
    <row r="8" spans="1:23" x14ac:dyDescent="0.3">
      <c r="A8" t="s">
        <v>37</v>
      </c>
      <c r="B8" s="1"/>
      <c r="C8" s="1"/>
      <c r="D8" s="1"/>
      <c r="E8" s="1"/>
      <c r="F8" s="1"/>
      <c r="G8" t="str">
        <f>"11"</f>
        <v>11</v>
      </c>
      <c r="H8" t="s">
        <v>38</v>
      </c>
      <c r="I8" t="s">
        <v>39</v>
      </c>
      <c r="J8" t="s">
        <v>40</v>
      </c>
      <c r="L8" s="1"/>
      <c r="M8" t="str">
        <f>"12"</f>
        <v>12</v>
      </c>
      <c r="N8">
        <v>16</v>
      </c>
      <c r="O8" t="str">
        <f t="shared" si="1"/>
        <v xml:space="preserve">8   </v>
      </c>
      <c r="P8" t="s">
        <v>28</v>
      </c>
      <c r="R8" t="str">
        <f>"2013-07-01 00:00:00.0"</f>
        <v>2013-07-01 00:00:00.0</v>
      </c>
      <c r="W8" t="s">
        <v>30</v>
      </c>
    </row>
    <row r="9" spans="1:23" x14ac:dyDescent="0.3">
      <c r="A9" t="s">
        <v>37</v>
      </c>
      <c r="B9" s="1"/>
      <c r="C9" s="1"/>
      <c r="D9" s="1"/>
      <c r="E9" s="1"/>
      <c r="F9" s="1"/>
      <c r="G9" t="str">
        <f>"10"</f>
        <v>10</v>
      </c>
      <c r="H9" t="s">
        <v>38</v>
      </c>
      <c r="I9" t="s">
        <v>39</v>
      </c>
      <c r="J9" t="s">
        <v>40</v>
      </c>
      <c r="L9" s="1"/>
      <c r="M9" t="str">
        <f>"15"</f>
        <v>15</v>
      </c>
      <c r="N9">
        <v>15</v>
      </c>
      <c r="O9" t="str">
        <f t="shared" si="1"/>
        <v xml:space="preserve">8   </v>
      </c>
      <c r="P9" t="s">
        <v>28</v>
      </c>
      <c r="R9" t="str">
        <f>"2016-07-01 00:00:00.0"</f>
        <v>2016-07-01 00:00:00.0</v>
      </c>
      <c r="W9" t="s">
        <v>30</v>
      </c>
    </row>
    <row r="10" spans="1:23" x14ac:dyDescent="0.3">
      <c r="A10" t="s">
        <v>37</v>
      </c>
      <c r="B10" s="1"/>
      <c r="C10" s="1"/>
      <c r="D10" s="1"/>
      <c r="E10" s="1"/>
      <c r="F10" s="1"/>
      <c r="G10" t="str">
        <f>"12"</f>
        <v>12</v>
      </c>
      <c r="H10" t="s">
        <v>38</v>
      </c>
      <c r="I10" t="s">
        <v>39</v>
      </c>
      <c r="J10" t="s">
        <v>40</v>
      </c>
      <c r="L10" s="1"/>
      <c r="M10" t="str">
        <f>"15"</f>
        <v>15</v>
      </c>
      <c r="N10">
        <v>17</v>
      </c>
      <c r="O10" t="str">
        <f t="shared" si="1"/>
        <v xml:space="preserve">8   </v>
      </c>
      <c r="P10" t="s">
        <v>28</v>
      </c>
      <c r="R10" t="str">
        <f>"2013-07-01 00:00:00.0"</f>
        <v>2013-07-01 00:00:00.0</v>
      </c>
      <c r="S10" t="s">
        <v>35</v>
      </c>
      <c r="W10" t="s">
        <v>30</v>
      </c>
    </row>
    <row r="11" spans="1:23" x14ac:dyDescent="0.3">
      <c r="A11" t="s">
        <v>37</v>
      </c>
      <c r="B11" s="1"/>
      <c r="C11" s="1"/>
      <c r="D11" s="1"/>
      <c r="E11" s="1"/>
      <c r="F11" s="1"/>
      <c r="G11" t="str">
        <f>"11"</f>
        <v>11</v>
      </c>
      <c r="H11" t="s">
        <v>38</v>
      </c>
      <c r="I11" t="s">
        <v>39</v>
      </c>
      <c r="J11" t="s">
        <v>40</v>
      </c>
      <c r="L11" s="1"/>
      <c r="M11" t="str">
        <f>"10"</f>
        <v>10</v>
      </c>
      <c r="N11">
        <v>17</v>
      </c>
      <c r="O11" t="str">
        <f t="shared" si="1"/>
        <v xml:space="preserve">8   </v>
      </c>
      <c r="P11" t="s">
        <v>28</v>
      </c>
      <c r="R11" t="str">
        <f>"2022-12-09 00:00:00.0"</f>
        <v>2022-12-09 00:00:00.0</v>
      </c>
      <c r="S11" t="s">
        <v>35</v>
      </c>
      <c r="W11" t="s">
        <v>30</v>
      </c>
    </row>
    <row r="12" spans="1:23" x14ac:dyDescent="0.3">
      <c r="A12" t="s">
        <v>37</v>
      </c>
      <c r="B12" s="1"/>
      <c r="C12" s="1"/>
      <c r="D12" s="1"/>
      <c r="E12" s="1"/>
      <c r="F12" s="1"/>
      <c r="G12" t="str">
        <f>"12"</f>
        <v>12</v>
      </c>
      <c r="H12" t="s">
        <v>38</v>
      </c>
      <c r="I12" t="s">
        <v>39</v>
      </c>
      <c r="J12" t="s">
        <v>40</v>
      </c>
      <c r="L12" s="1"/>
      <c r="M12" t="str">
        <f>"10"</f>
        <v>10</v>
      </c>
      <c r="N12">
        <v>17</v>
      </c>
      <c r="O12" t="str">
        <f t="shared" si="1"/>
        <v xml:space="preserve">8   </v>
      </c>
      <c r="P12" t="s">
        <v>28</v>
      </c>
      <c r="R12" t="str">
        <f>"2014-08-20 00:00:00.0"</f>
        <v>2014-08-20 00:00:00.0</v>
      </c>
      <c r="W12" t="s">
        <v>30</v>
      </c>
    </row>
    <row r="13" spans="1:23" x14ac:dyDescent="0.3">
      <c r="A13" t="s">
        <v>41</v>
      </c>
      <c r="B13" s="1"/>
      <c r="C13" s="1"/>
      <c r="D13" s="1"/>
      <c r="E13" s="1"/>
      <c r="F13" s="1"/>
      <c r="G13" t="s">
        <v>36</v>
      </c>
      <c r="H13" t="s">
        <v>42</v>
      </c>
      <c r="I13" t="s">
        <v>43</v>
      </c>
      <c r="J13" t="s">
        <v>40</v>
      </c>
      <c r="L13" s="1"/>
      <c r="M13" t="str">
        <f>"15"</f>
        <v>15</v>
      </c>
      <c r="N13">
        <v>5</v>
      </c>
      <c r="O13" t="str">
        <f t="shared" si="1"/>
        <v xml:space="preserve">8   </v>
      </c>
      <c r="P13" t="s">
        <v>28</v>
      </c>
      <c r="R13" t="str">
        <f>"2026-08-26 00:00:00.0"</f>
        <v>2026-08-26 00:00:00.0</v>
      </c>
      <c r="S13" t="s">
        <v>29</v>
      </c>
      <c r="W13" t="s">
        <v>30</v>
      </c>
    </row>
    <row r="15" spans="1:23" x14ac:dyDescent="0.3">
      <c r="D15" s="3" t="s">
        <v>48</v>
      </c>
    </row>
    <row r="16" spans="1:23" x14ac:dyDescent="0.3">
      <c r="D16" s="3"/>
    </row>
    <row r="19" spans="1:23" x14ac:dyDescent="0.3">
      <c r="A19" t="s">
        <v>49</v>
      </c>
    </row>
    <row r="20" spans="1:23" x14ac:dyDescent="0.3">
      <c r="A20" t="s">
        <v>50</v>
      </c>
    </row>
    <row r="32" spans="1:23" x14ac:dyDescent="0.3">
      <c r="A32" t="s">
        <v>44</v>
      </c>
      <c r="B32" s="1"/>
      <c r="C32" s="1"/>
      <c r="D32" s="1"/>
      <c r="E32" s="1"/>
      <c r="F32" s="1"/>
      <c r="G32" t="str">
        <f>"11"</f>
        <v>11</v>
      </c>
      <c r="H32" t="s">
        <v>45</v>
      </c>
      <c r="I32" t="s">
        <v>46</v>
      </c>
      <c r="J32" t="s">
        <v>40</v>
      </c>
      <c r="L32" s="1"/>
      <c r="M32" t="str">
        <f>"10"</f>
        <v>10</v>
      </c>
      <c r="N32">
        <v>17</v>
      </c>
      <c r="O32" t="str">
        <f t="shared" ref="O32" si="2">"5   "</f>
        <v xml:space="preserve">5   </v>
      </c>
      <c r="P32" t="s">
        <v>47</v>
      </c>
      <c r="R32" t="str">
        <f>"2016-04-04 00:00:00.0"</f>
        <v>2016-04-04 00:00:00.0</v>
      </c>
      <c r="S32" t="s">
        <v>35</v>
      </c>
      <c r="T32" s="1"/>
      <c r="W32" t="s">
        <v>30</v>
      </c>
    </row>
    <row r="33" spans="1:23" x14ac:dyDescent="0.3">
      <c r="D33" t="s">
        <v>51</v>
      </c>
    </row>
    <row r="34" spans="1:23" x14ac:dyDescent="0.3">
      <c r="D34" t="s">
        <v>52</v>
      </c>
    </row>
    <row r="41" spans="1:23" x14ac:dyDescent="0.3">
      <c r="A41" t="s">
        <v>44</v>
      </c>
      <c r="B41" s="1"/>
      <c r="C41" s="1"/>
      <c r="D41" s="1"/>
      <c r="E41" s="1"/>
      <c r="F41" s="1"/>
      <c r="G41" t="s">
        <v>36</v>
      </c>
      <c r="H41" t="s">
        <v>45</v>
      </c>
      <c r="I41" t="s">
        <v>46</v>
      </c>
      <c r="J41" t="s">
        <v>40</v>
      </c>
      <c r="L41" s="1"/>
      <c r="M41" t="str">
        <f>"05"</f>
        <v>05</v>
      </c>
      <c r="N41">
        <v>3</v>
      </c>
      <c r="O41" t="str">
        <f t="shared" ref="O41" si="3">"5   "</f>
        <v xml:space="preserve">5   </v>
      </c>
      <c r="P41" t="s">
        <v>47</v>
      </c>
      <c r="R41" t="str">
        <f>"2026-03-30 00:00:00.0"</f>
        <v>2026-03-30 00:00:00.0</v>
      </c>
      <c r="S41" t="s">
        <v>53</v>
      </c>
      <c r="T41" s="1"/>
      <c r="W41" t="s">
        <v>30</v>
      </c>
    </row>
    <row r="43" spans="1:23" x14ac:dyDescent="0.3">
      <c r="D43" t="s">
        <v>54</v>
      </c>
    </row>
    <row r="44" spans="1:23" x14ac:dyDescent="0.3">
      <c r="D44" t="s">
        <v>55</v>
      </c>
    </row>
    <row r="45" spans="1:23" x14ac:dyDescent="0.3">
      <c r="D45" t="s">
        <v>56</v>
      </c>
    </row>
  </sheetData>
  <autoFilter ref="A1:Y32" xr:uid="{3F397227-844A-4682-9BBD-F7102B2DD9C1}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92068F343C34409106C8DC6CFDB071" ma:contentTypeVersion="19" ma:contentTypeDescription="Create a new document." ma:contentTypeScope="" ma:versionID="8f9e13fff731ab523764f7fb15435cca">
  <xsd:schema xmlns:xsd="http://www.w3.org/2001/XMLSchema" xmlns:xs="http://www.w3.org/2001/XMLSchema" xmlns:p="http://schemas.microsoft.com/office/2006/metadata/properties" xmlns:ns1="http://schemas.microsoft.com/sharepoint/v3" xmlns:ns2="d4f6b399-0471-4a5d-b4c6-cde7ffd8e541" xmlns:ns3="4de9d083-4f30-4605-ad55-6ba791e4689b" targetNamespace="http://schemas.microsoft.com/office/2006/metadata/properties" ma:root="true" ma:fieldsID="b8fc033676e78d2d9e77c937794d80dd" ns1:_="" ns2:_="" ns3:_="">
    <xsd:import namespace="http://schemas.microsoft.com/sharepoint/v3"/>
    <xsd:import namespace="d4f6b399-0471-4a5d-b4c6-cde7ffd8e541"/>
    <xsd:import namespace="4de9d083-4f30-4605-ad55-6ba791e4689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f6b399-0471-4a5d-b4c6-cde7ffd8e5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5533d51f-3da8-44e1-aea1-f9645aaac05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e9d083-4f30-4605-ad55-6ba791e4689b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5da4122c-6706-4959-a215-683c01946acd}" ma:internalName="TaxCatchAll" ma:showField="CatchAllData" ma:web="4de9d083-4f30-4605-ad55-6ba791e4689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d4f6b399-0471-4a5d-b4c6-cde7ffd8e541">
      <Terms xmlns="http://schemas.microsoft.com/office/infopath/2007/PartnerControls"/>
    </lcf76f155ced4ddcb4097134ff3c332f>
    <_ip_UnifiedCompliancePolicyProperties xmlns="http://schemas.microsoft.com/sharepoint/v3" xsi:nil="true"/>
    <TaxCatchAll xmlns="4de9d083-4f30-4605-ad55-6ba791e4689b" xsi:nil="true"/>
  </documentManagement>
</p:properties>
</file>

<file path=customXml/itemProps1.xml><?xml version="1.0" encoding="utf-8"?>
<ds:datastoreItem xmlns:ds="http://schemas.openxmlformats.org/officeDocument/2006/customXml" ds:itemID="{C5DDC270-1154-4B19-931F-B56AA00AA587}"/>
</file>

<file path=customXml/itemProps2.xml><?xml version="1.0" encoding="utf-8"?>
<ds:datastoreItem xmlns:ds="http://schemas.openxmlformats.org/officeDocument/2006/customXml" ds:itemID="{D6B17ACA-CD8F-4F7F-B0CC-CD70D2483DA3}"/>
</file>

<file path=customXml/itemProps3.xml><?xml version="1.0" encoding="utf-8"?>
<ds:datastoreItem xmlns:ds="http://schemas.openxmlformats.org/officeDocument/2006/customXml" ds:itemID="{3C11ED50-01C3-450F-8752-B13A51925BD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(FCCD-001) Federal Child 044446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Cathy Edwards</dc:creator>
  <cp:lastModifiedBy>Cathy Edwards</cp:lastModifiedBy>
  <dcterms:created xsi:type="dcterms:W3CDTF">2026-10-27T18:16:43Z</dcterms:created>
  <dcterms:modified xsi:type="dcterms:W3CDTF">2026-10-29T12:30:53Z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0x0101006392068F343C34409106C8DC6CFDB071</vt:lpwstr>
  </property>
</Properties>
</file>